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<sst xmlns="http://schemas.openxmlformats.org/spreadsheetml/2006/main" count="92" uniqueCount="92">
  <si>
    <t xml:space="preserve">ПРИЛОЖЕНИЕ №1</t>
  </si>
  <si>
    <t xml:space="preserve">к решению Совета муниципального</t>
  </si>
  <si>
    <t xml:space="preserve">образования Северский район</t>
  </si>
  <si>
    <t xml:space="preserve">от 25 мая 2023 года № 332</t>
  </si>
  <si>
    <t xml:space="preserve">Объем поступлений доходов в местный бюджет по кодам</t>
  </si>
  <si>
    <t xml:space="preserve">видов (подвидов) доходов за 2022 год</t>
  </si>
  <si>
    <t xml:space="preserve">тыс.рублей</t>
  </si>
  <si>
    <t xml:space="preserve">Код бюджетной классификации</t>
  </si>
  <si>
    <t xml:space="preserve">Наименование доходов</t>
  </si>
  <si>
    <t xml:space="preserve">Бюджет,  утвержденный решением Совета МО Северский район от 23.12.2021 №163 (в редакции от 22.12.2022 №294)</t>
  </si>
  <si>
    <t xml:space="preserve">Исполнено за 2022 год </t>
  </si>
  <si>
    <t xml:space="preserve">Процент исполнения к уточненной бюджетной росписи на 2022 год</t>
  </si>
  <si>
    <t xml:space="preserve">1 00 00000 00 0000 000</t>
  </si>
  <si>
    <t xml:space="preserve">Налоговые и неналоговые доходы</t>
  </si>
  <si>
    <t xml:space="preserve">1 01 01012 02 0000 110</t>
  </si>
  <si>
    <t xml:space="preserve"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</si>
  <si>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 xml:space="preserve">1 01 02000 01 0000 110</t>
  </si>
  <si>
    <t xml:space="preserve">Налог на доходы физических лиц</t>
  </si>
  <si>
    <t xml:space="preserve">1 03 02231 01 0000 110</t>
  </si>
  <si>
    <t xml:space="preserve">Доходы от уплаты акцизов на нефтепродукты,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</si>
  <si>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1 03 02241 01 0000 110</t>
  </si>
  <si>
    <t xml:space="preserve">1 03 02251 01 0000 110</t>
  </si>
  <si>
    <t xml:space="preserve">1 03 02261 01 0000 110</t>
  </si>
  <si>
    <t xml:space="preserve">1 05 01000 00 0000 110</t>
  </si>
  <si>
    <t xml:space="preserve">Налог, взимаемый в связи с применением упрощенной системы налогообложения</t>
  </si>
  <si>
    <t xml:space="preserve">1 05 02000 02 0000 110</t>
  </si>
  <si>
    <t xml:space="preserve">Единый налог на вмененный доход для отдельных видов деятельности</t>
  </si>
  <si>
    <t xml:space="preserve">1 05 03000 01 0000 110</t>
  </si>
  <si>
    <t xml:space="preserve">Единый сельскохозяйственный налог </t>
  </si>
  <si>
    <t xml:space="preserve">1 05 04020 02 0000 110</t>
  </si>
  <si>
    <t xml:space="preserve">Налог, взимаемый в связи с применением патентной системы налогообложения, зачисляемый в бюджеты муниципальных районов</t>
  </si>
  <si>
    <t xml:space="preserve">1 06 02000 02 0000 110   </t>
  </si>
  <si>
    <t xml:space="preserve">Налог на имущество организаций</t>
  </si>
  <si>
    <t xml:space="preserve">1 08 00000 00 0000 110</t>
  </si>
  <si>
    <t xml:space="preserve">Государственная пошлина </t>
  </si>
  <si>
    <t xml:space="preserve">1 11 03050 05 0000 120</t>
  </si>
  <si>
    <t xml:space="preserve">Проценты, полученные от предоставления бюджетных кредитов внутри страны за счет средств бюджетов муниципальных районов</t>
  </si>
  <si>
    <t xml:space="preserve">1 11 05013 05 0000 120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</si>
  <si>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</si>
  <si>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1 11 05013 13 0000 120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</si>
  <si>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 указанных земельных участков</t>
  </si>
  <si>
    <t xml:space="preserve">1 11 05025 05 0000 120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</si>
  <si>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</si>
  <si>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1 11 05035 05 0000 120</t>
  </si>
  <si>
    <t xml:space="preserve"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</si>
  <si>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1 11 05075 05 0000 120</t>
  </si>
  <si>
    <t xml:space="preserve">Доходы  от  сдачи  в  аренду  имущества,  составляющего казну муниципальных районов (за исключением земельных участков)</t>
  </si>
  <si>
    <t xml:space="preserve">1 11 05313 05 0000 120</t>
  </si>
  <si>
    <t xml:space="preserve">Плата по соглашениям об установлении сервитута, заключенным органами местного самоуправления муниципального района,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муниципального района</t>
  </si>
  <si>
    <t xml:space="preserve">1 11 05314 13 0000 120</t>
  </si>
  <si>
    <t xml:space="preserve"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</si>
  <si>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1 11 09045 05 0000 120</t>
  </si>
  <si>
    <t xml:space="preserve">Прочие поступления от использования имущества, находящегося в собственности муниципальных 
районов (за исключением имущества муниципальных бюджетных и автономных учреждений, а также 
имущества муниципальных унитарных предприятий, в том числе казенных)</t>
  </si>
  <si>
    <t xml:space="preserve">1 12 01000 01 0000 120</t>
  </si>
  <si>
    <t xml:space="preserve">Плата за негативное воздействие на окружающую среду</t>
  </si>
  <si>
    <t xml:space="preserve">1 13 01995 05 0000 130</t>
  </si>
  <si>
    <t xml:space="preserve">Прочие доходы от оказания платных услуг (работ) получателями средств бюджетов муниципальных районов </t>
  </si>
  <si>
    <t xml:space="preserve">1 13 02995 05 0000 130</t>
  </si>
  <si>
    <t xml:space="preserve">Прочие доходы от компенсации затрат бюджетов муниципальных районов </t>
  </si>
  <si>
    <t xml:space="preserve">1 14 02053 05 0000 410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</si>
  <si>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</si>
  <si>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 xml:space="preserve">1 14 06013 05 0000 430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</si>
  <si>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</si>
  <si>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1 14 06013 13 0000 430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</si>
  <si>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</si>
  <si>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1 14 06313 05 0000 430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</si>
  <si>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</si>
  <si>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1 14 06313 13 0000 430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</si>
  <si>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</si>
  <si>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1 16 00000 00 0000 000</t>
  </si>
  <si>
    <t xml:space="preserve">Штрафы, санкции, возмещение ущерба</t>
  </si>
  <si>
    <t xml:space="preserve">1 17 01050 05 0000 180</t>
  </si>
  <si>
    <t xml:space="preserve">Невыясненные поступления, зачисляемые в бюджеты муниципальных районов</t>
  </si>
  <si>
    <t xml:space="preserve">1 17 05050 05 0000 180</t>
  </si>
  <si>
    <t xml:space="preserve">Прочие неналоговые доходы бюджетов муниципальных районов</t>
  </si>
  <si>
    <t xml:space="preserve">2 00 00000 00 0000 000</t>
  </si>
  <si>
    <t xml:space="preserve">БЕЗВОЗМЕЗДНЫЕ ПОСТУПЛЕНИЯ</t>
  </si>
  <si>
    <t xml:space="preserve">2 02 00000 00 0000 000</t>
  </si>
  <si>
    <t xml:space="preserve">Безвозмездные поступления от других бюджетов бюджетной системы Российской Федерации</t>
  </si>
  <si>
    <t xml:space="preserve">2 02 10000 00 0000 150</t>
  </si>
  <si>
    <t xml:space="preserve">Дотации бюджетам бюджетной системы Российской Федерации</t>
  </si>
  <si>
    <t xml:space="preserve">2 02 20000 00 0000 150</t>
  </si>
  <si>
    <t xml:space="preserve">Субсидии бюджетам бюджетной системы 
Российской Федерации (межбюджетные субсидии)</t>
  </si>
  <si>
    <t xml:space="preserve">2 02 30000 00 0000 150</t>
  </si>
  <si>
    <t xml:space="preserve">Субвенции бюджетам бюджетной системы Российской Федерации</t>
  </si>
  <si>
    <t xml:space="preserve">2 02 40000 00 0000 150</t>
  </si>
  <si>
    <t xml:space="preserve">Иные межбюджетные трансферты</t>
  </si>
  <si>
    <t xml:space="preserve">2 18 00000 00 0000 150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</si>
  <si>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</si>
  <si>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2 19 00000 00 0000 150</t>
  </si>
  <si>
    <t xml:space="preserve">ВОЗВРАТ ОСТАТКОВ СУБСИДИЙ, СУБВЕНЦИЙ И ИНЫХ МЕЖБЮДЖЕТНЫХ ТРАНСФЕРТОВ, ИМЕЮЩИХ ЦЕЛЕВОЕ НАЗНАЧЕНИЕ, ПРОШЛЫХ ЛЕТ</t>
  </si>
  <si>
    <t xml:space="preserve">Всего доходов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</si>
</sst>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#,##0.0"/>
  </numFmts>
  <fonts count="1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 val="true"/>
      <sz val="10.5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0.5"/>
      <color rgb="FF000000"/>
      <name val="Times New Roman"/>
      <family val="1"/>
      <charset val="204"/>
    </font>
    <font>
      <sz val="10.5"/>
      <color rgb="FF000000"/>
      <name val="Calibri"/>
      <family val="2"/>
      <charset val="204"/>
    </font>
    <font>
      <sz val="12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2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61" activeCellId="0" sqref="E61"/>
    </sheetView>
  </sheetViews>
  <sheetFormatPr defaultColWidth="9.7578125" defaultRowHeight="15" zeroHeight="false" outlineLevelRow="0" outlineLevelCol="0"/>
  <cols>
    <col collapsed="false" customWidth="true" hidden="false" outlineLevel="0" max="1" min="1" style="1" width="21.11"/>
    <col collapsed="false" customWidth="true" hidden="false" outlineLevel="0" max="2" min="2" style="1" width="22.86"/>
    <col collapsed="false" customWidth="true" hidden="false" outlineLevel="0" max="3" min="3" style="1" width="13.19"/>
    <col collapsed="false" customWidth="true" hidden="false" outlineLevel="0" max="4" min="4" style="1" width="11.53"/>
    <col collapsed="false" customWidth="true" hidden="false" outlineLevel="0" max="5" min="5" style="0" width="11.64"/>
    <col collapsed="false" customWidth="true" hidden="false" outlineLevel="0" max="6" min="6" style="0" width="7.92"/>
  </cols>
  <sheetData>
    <row r="1" customFormat="false" ht="17.35" hidden="false" customHeight="false" outlineLevel="0" collapsed="false">
      <c r="C1" s="2" t="s">
        <v>0</v>
      </c>
      <c r="D1" s="2"/>
      <c r="E1" s="2"/>
      <c r="F1" s="2"/>
    </row>
    <row r="2" customFormat="false" ht="17.35" hidden="false" customHeight="false" outlineLevel="0" collapsed="false">
      <c r="C2" s="2" t="s">
        <v>1</v>
      </c>
      <c r="D2" s="2"/>
      <c r="E2" s="2"/>
      <c r="F2" s="2"/>
    </row>
    <row r="3" customFormat="false" ht="17.35" hidden="false" customHeight="false" outlineLevel="0" collapsed="false">
      <c r="C3" s="2" t="s">
        <v>2</v>
      </c>
      <c r="D3" s="2"/>
      <c r="E3" s="2"/>
      <c r="F3" s="2"/>
    </row>
    <row r="4" customFormat="false" ht="17.35" hidden="false" customHeight="false" outlineLevel="0" collapsed="false">
      <c r="C4" s="2" t="s">
        <v>3</v>
      </c>
      <c r="D4" s="2"/>
      <c r="E4" s="2"/>
      <c r="F4" s="2"/>
    </row>
    <row r="5" customFormat="false" ht="18.75" hidden="false" customHeight="false" outlineLevel="0" collapsed="false">
      <c r="C5" s="3"/>
      <c r="D5" s="3"/>
    </row>
    <row r="6" customFormat="false" ht="18.75" hidden="false" customHeight="false" outlineLevel="0" collapsed="false">
      <c r="C6" s="3"/>
      <c r="D6" s="3"/>
    </row>
    <row r="7" customFormat="false" ht="18.75" hidden="false" customHeight="true" outlineLevel="0" collapsed="false">
      <c r="A7" s="4" t="s">
        <v>4</v>
      </c>
      <c r="B7" s="4"/>
      <c r="C7" s="4"/>
      <c r="D7" s="4"/>
      <c r="E7" s="4"/>
      <c r="F7" s="4"/>
    </row>
    <row r="8" customFormat="false" ht="18.75" hidden="false" customHeight="true" outlineLevel="0" collapsed="false">
      <c r="A8" s="4" t="s">
        <v>5</v>
      </c>
      <c r="B8" s="4"/>
      <c r="C8" s="4"/>
      <c r="D8" s="4"/>
      <c r="E8" s="4"/>
      <c r="F8" s="4"/>
    </row>
    <row r="9" customFormat="false" ht="15" hidden="false" customHeight="false" outlineLevel="0" collapsed="false">
      <c r="D9" s="0"/>
      <c r="E9" s="5" t="s">
        <v>6</v>
      </c>
      <c r="F9" s="5"/>
    </row>
    <row r="10" s="10" customFormat="true" ht="67.15" hidden="false" customHeight="true" outlineLevel="0" collapsed="false">
      <c r="A10" s="6" t="s">
        <v>7</v>
      </c>
      <c r="B10" s="6" t="s">
        <v>8</v>
      </c>
      <c r="C10" s="6"/>
      <c r="D10" s="7" t="s">
        <v>9</v>
      </c>
      <c r="E10" s="8" t="s">
        <v>10</v>
      </c>
      <c r="F10" s="9" t="s">
        <v>11</v>
      </c>
    </row>
    <row r="11" customFormat="false" ht="23.85" hidden="false" customHeight="true" outlineLevel="0" collapsed="false">
      <c r="A11" s="11" t="s">
        <v>12</v>
      </c>
      <c r="B11" s="12" t="s">
        <v>13</v>
      </c>
      <c r="C11" s="12"/>
      <c r="D11" s="13" t="n">
        <f aca="false">SUM(D12:D41)</f>
        <v>924106.6</v>
      </c>
      <c r="E11" s="13" t="n">
        <f aca="false">SUM(E12:E43)</f>
        <v>1050454.1</v>
      </c>
      <c r="F11" s="14" t="n">
        <f aca="false">E11/D11*100</f>
        <v>113.672394505136</v>
      </c>
    </row>
    <row r="12" customFormat="false" ht="62.25" hidden="false" customHeight="true" outlineLevel="0" collapsed="false">
      <c r="A12" s="15" t="s">
        <v>14</v>
      </c>
      <c r="B12" s="16" t="s">
        <v>15</v>
      </c>
      <c r="C12" s="16"/>
      <c r="D12" s="17" t="n">
        <f aca="false">81646.1-29856.1-8490</f>
        <v>43300</v>
      </c>
      <c r="E12" s="17" t="n">
        <v>49979.8</v>
      </c>
      <c r="F12" s="18" t="n">
        <f aca="false">E12/D12*100</f>
        <v>115.426789838337</v>
      </c>
    </row>
    <row r="13" customFormat="false" ht="15" hidden="false" customHeight="true" outlineLevel="0" collapsed="false">
      <c r="A13" s="15" t="s">
        <v>16</v>
      </c>
      <c r="B13" s="16" t="s">
        <v>17</v>
      </c>
      <c r="C13" s="16"/>
      <c r="D13" s="17" t="n">
        <f aca="false">476281+4153.1+16951.8+12156.3</f>
        <v>509542.2</v>
      </c>
      <c r="E13" s="17" t="n">
        <v>592838.6</v>
      </c>
      <c r="F13" s="18" t="n">
        <f aca="false">E13/D13*100</f>
        <v>116.347301558144</v>
      </c>
    </row>
    <row r="14" customFormat="false" ht="24.6" hidden="false" customHeight="true" outlineLevel="0" collapsed="false">
      <c r="A14" s="19" t="s">
        <v>18</v>
      </c>
      <c r="B14" s="20" t="s">
        <v>19</v>
      </c>
      <c r="C14" s="20"/>
      <c r="D14" s="17" t="n">
        <v>3707.1</v>
      </c>
      <c r="E14" s="17" t="n">
        <v>4102.4</v>
      </c>
      <c r="F14" s="17" t="n">
        <f aca="false">E14/D14*100</f>
        <v>110.66332173397</v>
      </c>
    </row>
    <row r="15" customFormat="false" ht="24.6" hidden="false" customHeight="true" outlineLevel="0" collapsed="false">
      <c r="A15" s="19" t="s">
        <v>20</v>
      </c>
      <c r="B15" s="20"/>
      <c r="C15" s="20"/>
      <c r="D15" s="17"/>
      <c r="E15" s="17"/>
      <c r="F15" s="17"/>
    </row>
    <row r="16" customFormat="false" ht="24.6" hidden="false" customHeight="true" outlineLevel="0" collapsed="false">
      <c r="A16" s="19" t="s">
        <v>21</v>
      </c>
      <c r="B16" s="20"/>
      <c r="C16" s="20"/>
      <c r="D16" s="17"/>
      <c r="E16" s="17"/>
      <c r="F16" s="17"/>
    </row>
    <row r="17" customFormat="false" ht="24.6" hidden="false" customHeight="true" outlineLevel="0" collapsed="false">
      <c r="A17" s="19" t="s">
        <v>22</v>
      </c>
      <c r="B17" s="20"/>
      <c r="C17" s="20"/>
      <c r="D17" s="17"/>
      <c r="E17" s="17"/>
      <c r="F17" s="17"/>
    </row>
    <row r="18" customFormat="false" ht="37.3" hidden="false" customHeight="true" outlineLevel="0" collapsed="false">
      <c r="A18" s="15" t="s">
        <v>23</v>
      </c>
      <c r="B18" s="16" t="s">
        <v>24</v>
      </c>
      <c r="C18" s="16"/>
      <c r="D18" s="17" t="n">
        <v>192718</v>
      </c>
      <c r="E18" s="17" t="n">
        <v>210866.7</v>
      </c>
      <c r="F18" s="18" t="n">
        <f aca="false">E18/D18*100</f>
        <v>109.417231395095</v>
      </c>
    </row>
    <row r="19" customFormat="false" ht="25.35" hidden="false" customHeight="true" outlineLevel="0" collapsed="false">
      <c r="A19" s="15" t="s">
        <v>25</v>
      </c>
      <c r="B19" s="16" t="s">
        <v>26</v>
      </c>
      <c r="C19" s="16"/>
      <c r="D19" s="17" t="n">
        <v>0</v>
      </c>
      <c r="E19" s="17" t="n">
        <v>-1172.1</v>
      </c>
      <c r="F19" s="18"/>
    </row>
    <row r="20" customFormat="false" ht="13.8" hidden="false" customHeight="true" outlineLevel="0" collapsed="false">
      <c r="A20" s="15" t="s">
        <v>27</v>
      </c>
      <c r="B20" s="16" t="s">
        <v>28</v>
      </c>
      <c r="C20" s="16"/>
      <c r="D20" s="17" t="n">
        <f aca="false">2126-306</f>
        <v>1820</v>
      </c>
      <c r="E20" s="17" t="n">
        <v>1839.1</v>
      </c>
      <c r="F20" s="18" t="n">
        <f aca="false">E20/D20*100</f>
        <v>101.049450549451</v>
      </c>
    </row>
    <row r="21" customFormat="false" ht="49.25" hidden="false" customHeight="true" outlineLevel="0" collapsed="false">
      <c r="A21" s="15" t="s">
        <v>29</v>
      </c>
      <c r="B21" s="16" t="s">
        <v>30</v>
      </c>
      <c r="C21" s="16"/>
      <c r="D21" s="17" t="n">
        <f aca="false">27217+3463-2580</f>
        <v>28100</v>
      </c>
      <c r="E21" s="17" t="n">
        <v>36714.8</v>
      </c>
      <c r="F21" s="18" t="n">
        <f aca="false">E21/D21*100</f>
        <v>130.657651245552</v>
      </c>
    </row>
    <row r="22" customFormat="false" ht="13.8" hidden="false" customHeight="false" outlineLevel="0" collapsed="false">
      <c r="A22" s="21" t="s">
        <v>31</v>
      </c>
      <c r="B22" s="22" t="s">
        <v>32</v>
      </c>
      <c r="C22" s="22"/>
      <c r="D22" s="17" t="n">
        <f aca="false">16993.4+4000</f>
        <v>20993.4</v>
      </c>
      <c r="E22" s="17" t="n">
        <v>23197.7</v>
      </c>
      <c r="F22" s="18" t="n">
        <f aca="false">E22/D22*100</f>
        <v>110.499966656187</v>
      </c>
    </row>
    <row r="23" customFormat="false" ht="13.8" hidden="false" customHeight="false" outlineLevel="0" collapsed="false">
      <c r="A23" s="21" t="s">
        <v>33</v>
      </c>
      <c r="B23" s="22" t="s">
        <v>34</v>
      </c>
      <c r="C23" s="22"/>
      <c r="D23" s="17" t="n">
        <f aca="false">15239.4-3000</f>
        <v>12239.4</v>
      </c>
      <c r="E23" s="17" t="n">
        <v>13496.1</v>
      </c>
      <c r="F23" s="18" t="n">
        <f aca="false">E23/D23*100</f>
        <v>110.267660179421</v>
      </c>
    </row>
    <row r="24" customFormat="false" ht="49.25" hidden="false" customHeight="true" outlineLevel="0" collapsed="false">
      <c r="A24" s="21" t="s">
        <v>35</v>
      </c>
      <c r="B24" s="16" t="s">
        <v>36</v>
      </c>
      <c r="C24" s="16"/>
      <c r="D24" s="17" t="n">
        <f aca="false">1.5-0.3</f>
        <v>1.2</v>
      </c>
      <c r="E24" s="17" t="n">
        <v>1.3</v>
      </c>
      <c r="F24" s="18" t="n">
        <f aca="false">E24/D24*100</f>
        <v>108.333333333333</v>
      </c>
    </row>
    <row r="25" customFormat="false" ht="120.85" hidden="false" customHeight="true" outlineLevel="0" collapsed="false">
      <c r="A25" s="21" t="s">
        <v>37</v>
      </c>
      <c r="B25" s="16" t="s">
        <v>38</v>
      </c>
      <c r="C25" s="16"/>
      <c r="D25" s="17" t="n">
        <f aca="false">40822+8975.5+15600-15000</f>
        <v>50397.5</v>
      </c>
      <c r="E25" s="17" t="n">
        <v>52130.9</v>
      </c>
      <c r="F25" s="18" t="n">
        <f aca="false">E25/D25*100</f>
        <v>103.439456322238</v>
      </c>
    </row>
    <row r="26" customFormat="false" ht="108.95" hidden="false" customHeight="true" outlineLevel="0" collapsed="false">
      <c r="A26" s="21" t="s">
        <v>39</v>
      </c>
      <c r="B26" s="16" t="s">
        <v>40</v>
      </c>
      <c r="C26" s="16"/>
      <c r="D26" s="17" t="n">
        <v>17200</v>
      </c>
      <c r="E26" s="17" t="n">
        <v>18933.1</v>
      </c>
      <c r="F26" s="18" t="n">
        <f aca="false">E26/D26*100</f>
        <v>110.076162790698</v>
      </c>
    </row>
    <row r="27" customFormat="false" ht="97" hidden="false" customHeight="true" outlineLevel="0" collapsed="false">
      <c r="A27" s="21" t="s">
        <v>41</v>
      </c>
      <c r="B27" s="16" t="s">
        <v>42</v>
      </c>
      <c r="C27" s="16"/>
      <c r="D27" s="17" t="n">
        <v>77</v>
      </c>
      <c r="E27" s="17" t="n">
        <v>57.7</v>
      </c>
      <c r="F27" s="18" t="n">
        <f aca="false">E27/D27*100</f>
        <v>74.9350649350649</v>
      </c>
    </row>
    <row r="28" customFormat="false" ht="97" hidden="false" customHeight="true" outlineLevel="0" collapsed="false">
      <c r="A28" s="21" t="s">
        <v>43</v>
      </c>
      <c r="B28" s="16" t="s">
        <v>44</v>
      </c>
      <c r="C28" s="16"/>
      <c r="D28" s="17" t="n">
        <v>0</v>
      </c>
      <c r="E28" s="17" t="n">
        <v>0.8</v>
      </c>
      <c r="F28" s="18"/>
    </row>
    <row r="29" customFormat="false" ht="49.25" hidden="false" customHeight="true" outlineLevel="0" collapsed="false">
      <c r="A29" s="21" t="s">
        <v>45</v>
      </c>
      <c r="B29" s="16" t="s">
        <v>46</v>
      </c>
      <c r="C29" s="16"/>
      <c r="D29" s="17" t="n">
        <v>10</v>
      </c>
      <c r="E29" s="17" t="n">
        <v>32.3</v>
      </c>
      <c r="F29" s="18" t="n">
        <f aca="false">E29/D29*100</f>
        <v>323</v>
      </c>
    </row>
    <row r="30" customFormat="false" ht="193.25" hidden="false" customHeight="true" outlineLevel="0" collapsed="false">
      <c r="A30" s="21" t="s">
        <v>47</v>
      </c>
      <c r="B30" s="16" t="s">
        <v>48</v>
      </c>
      <c r="C30" s="16"/>
      <c r="D30" s="17" t="n">
        <v>125</v>
      </c>
      <c r="E30" s="17" t="n">
        <v>124.8</v>
      </c>
      <c r="F30" s="18" t="n">
        <f aca="false">E30/D30*100</f>
        <v>99.84</v>
      </c>
    </row>
    <row r="31" customFormat="false" ht="156.7" hidden="false" customHeight="true" outlineLevel="0" collapsed="false">
      <c r="A31" s="21" t="s">
        <v>49</v>
      </c>
      <c r="B31" s="16" t="s">
        <v>50</v>
      </c>
      <c r="C31" s="16"/>
      <c r="D31" s="17" t="n">
        <v>74</v>
      </c>
      <c r="E31" s="17" t="n">
        <v>75.3</v>
      </c>
      <c r="F31" s="18" t="n">
        <f aca="false">E31/D31*100</f>
        <v>101.756756756757</v>
      </c>
    </row>
    <row r="32" customFormat="false" ht="120.1" hidden="false" customHeight="true" outlineLevel="0" collapsed="false">
      <c r="A32" s="21" t="s">
        <v>51</v>
      </c>
      <c r="B32" s="16" t="s">
        <v>52</v>
      </c>
      <c r="C32" s="16"/>
      <c r="D32" s="17" t="n">
        <v>445</v>
      </c>
      <c r="E32" s="17" t="n">
        <v>473.7</v>
      </c>
      <c r="F32" s="18" t="n">
        <f aca="false">E32/D32*100</f>
        <v>106.449438202247</v>
      </c>
    </row>
    <row r="33" customFormat="false" ht="25.35" hidden="false" customHeight="true" outlineLevel="0" collapsed="false">
      <c r="A33" s="23" t="s">
        <v>53</v>
      </c>
      <c r="B33" s="16" t="s">
        <v>54</v>
      </c>
      <c r="C33" s="16"/>
      <c r="D33" s="17" t="n">
        <f aca="false">776.3+746</f>
        <v>1522.3</v>
      </c>
      <c r="E33" s="17" t="n">
        <v>1814.6</v>
      </c>
      <c r="F33" s="18" t="n">
        <f aca="false">E33/D33*100</f>
        <v>119.201208697366</v>
      </c>
    </row>
    <row r="34" customFormat="false" ht="37.3" hidden="false" customHeight="true" outlineLevel="0" collapsed="false">
      <c r="A34" s="21" t="s">
        <v>55</v>
      </c>
      <c r="B34" s="16" t="s">
        <v>56</v>
      </c>
      <c r="C34" s="16"/>
      <c r="D34" s="17" t="n">
        <f aca="false">550+400.9+329.1</f>
        <v>1280</v>
      </c>
      <c r="E34" s="17" t="n">
        <v>1843.1</v>
      </c>
      <c r="F34" s="18" t="n">
        <f aca="false">E34/D34*100</f>
        <v>143.9921875</v>
      </c>
    </row>
    <row r="35" customFormat="false" ht="37.3" hidden="false" customHeight="true" outlineLevel="0" collapsed="false">
      <c r="A35" s="21" t="s">
        <v>57</v>
      </c>
      <c r="B35" s="16" t="s">
        <v>58</v>
      </c>
      <c r="C35" s="16"/>
      <c r="D35" s="17" t="n">
        <f aca="false">570-300+50</f>
        <v>320</v>
      </c>
      <c r="E35" s="17" t="n">
        <v>323.9</v>
      </c>
      <c r="F35" s="18" t="n">
        <f aca="false">E35/D35*100</f>
        <v>101.21875</v>
      </c>
    </row>
    <row r="36" customFormat="false" ht="135.8" hidden="false" customHeight="true" outlineLevel="0" collapsed="false">
      <c r="A36" s="15" t="s">
        <v>59</v>
      </c>
      <c r="B36" s="16" t="s">
        <v>60</v>
      </c>
      <c r="C36" s="16"/>
      <c r="D36" s="17" t="n">
        <f aca="false">624.5</f>
        <v>624.5</v>
      </c>
      <c r="E36" s="17" t="n">
        <v>861.1</v>
      </c>
      <c r="F36" s="18" t="n">
        <f aca="false">E36/D36*100</f>
        <v>137.886309047238</v>
      </c>
    </row>
    <row r="37" customFormat="false" ht="85.05" hidden="false" customHeight="true" outlineLevel="0" collapsed="false">
      <c r="A37" s="23" t="s">
        <v>61</v>
      </c>
      <c r="B37" s="16" t="s">
        <v>62</v>
      </c>
      <c r="C37" s="16"/>
      <c r="D37" s="17" t="n">
        <v>23000</v>
      </c>
      <c r="E37" s="17" t="n">
        <v>23443.1</v>
      </c>
      <c r="F37" s="18" t="n">
        <f aca="false">E37/D37*100</f>
        <v>101.92652173913</v>
      </c>
    </row>
    <row r="38" customFormat="false" ht="61.15" hidden="false" customHeight="true" outlineLevel="0" collapsed="false">
      <c r="A38" s="15" t="s">
        <v>63</v>
      </c>
      <c r="B38" s="16" t="s">
        <v>64</v>
      </c>
      <c r="C38" s="16"/>
      <c r="D38" s="17" t="n">
        <v>9100</v>
      </c>
      <c r="E38" s="17" t="n">
        <v>9192.7</v>
      </c>
      <c r="F38" s="18" t="n">
        <f aca="false">E38/D38*100</f>
        <v>101.018681318681</v>
      </c>
    </row>
    <row r="39" customFormat="false" ht="132.8" hidden="false" customHeight="true" outlineLevel="0" collapsed="false">
      <c r="A39" s="15" t="s">
        <v>65</v>
      </c>
      <c r="B39" s="16" t="s">
        <v>66</v>
      </c>
      <c r="C39" s="16"/>
      <c r="D39" s="17" t="n">
        <v>3156</v>
      </c>
      <c r="E39" s="17" t="n">
        <v>3659.8</v>
      </c>
      <c r="F39" s="18" t="n">
        <f aca="false">E39/D39*100</f>
        <v>115.963244613435</v>
      </c>
    </row>
    <row r="40" customFormat="false" ht="108.95" hidden="false" customHeight="true" outlineLevel="0" collapsed="false">
      <c r="A40" s="15" t="s">
        <v>67</v>
      </c>
      <c r="B40" s="16" t="s">
        <v>68</v>
      </c>
      <c r="C40" s="16"/>
      <c r="D40" s="17" t="n">
        <v>1790</v>
      </c>
      <c r="E40" s="17" t="n">
        <v>1805.9</v>
      </c>
      <c r="F40" s="18" t="n">
        <f aca="false">E40/D40*100</f>
        <v>100.888268156425</v>
      </c>
    </row>
    <row r="41" customFormat="false" ht="25.35" hidden="false" customHeight="true" outlineLevel="0" collapsed="false">
      <c r="A41" s="15" t="s">
        <v>69</v>
      </c>
      <c r="B41" s="16" t="s">
        <v>70</v>
      </c>
      <c r="C41" s="16"/>
      <c r="D41" s="17" t="n">
        <v>2564</v>
      </c>
      <c r="E41" s="17" t="n">
        <v>3816.2</v>
      </c>
      <c r="F41" s="18" t="n">
        <f aca="false">E41/D41*100</f>
        <v>148.83775351014</v>
      </c>
    </row>
    <row r="42" customFormat="false" ht="41.75" hidden="false" customHeight="true" outlineLevel="0" collapsed="false">
      <c r="A42" s="15" t="s">
        <v>71</v>
      </c>
      <c r="B42" s="16" t="s">
        <v>72</v>
      </c>
      <c r="C42" s="16"/>
      <c r="D42" s="17" t="n">
        <v>0</v>
      </c>
      <c r="E42" s="17" t="n">
        <v>-0.8</v>
      </c>
      <c r="F42" s="18"/>
    </row>
    <row r="43" customFormat="false" ht="25.35" hidden="false" customHeight="true" outlineLevel="0" collapsed="false">
      <c r="A43" s="15" t="s">
        <v>73</v>
      </c>
      <c r="B43" s="16" t="s">
        <v>74</v>
      </c>
      <c r="C43" s="16"/>
      <c r="D43" s="17" t="n">
        <v>0</v>
      </c>
      <c r="E43" s="17" t="n">
        <v>1.5</v>
      </c>
      <c r="F43" s="18"/>
    </row>
    <row r="44" customFormat="false" ht="23.1" hidden="false" customHeight="true" outlineLevel="0" collapsed="false">
      <c r="A44" s="11" t="s">
        <v>75</v>
      </c>
      <c r="B44" s="24" t="s">
        <v>76</v>
      </c>
      <c r="C44" s="24"/>
      <c r="D44" s="13" t="n">
        <f aca="false">(D45+D50)-D51</f>
        <v>1872597.6</v>
      </c>
      <c r="E44" s="13" t="n">
        <f aca="false">(E45+E50)-E51</f>
        <v>1868680.7</v>
      </c>
      <c r="F44" s="14" t="n">
        <f aca="false">E44/D44*100</f>
        <v>99.7908306621775</v>
      </c>
    </row>
    <row r="45" customFormat="false" ht="37.3" hidden="false" customHeight="true" outlineLevel="0" collapsed="false">
      <c r="A45" s="15" t="s">
        <v>77</v>
      </c>
      <c r="B45" s="16" t="s">
        <v>78</v>
      </c>
      <c r="C45" s="16"/>
      <c r="D45" s="17" t="n">
        <f aca="false">D46+D47+D48+D49</f>
        <v>1873484.4</v>
      </c>
      <c r="E45" s="17" t="n">
        <f aca="false">E46+E47+E48+E49</f>
        <v>1869567.4</v>
      </c>
      <c r="F45" s="18" t="n">
        <f aca="false">E45/D45*100</f>
        <v>99.7909243332904</v>
      </c>
    </row>
    <row r="46" customFormat="false" ht="25.35" hidden="false" customHeight="true" outlineLevel="0" collapsed="false">
      <c r="A46" s="15" t="s">
        <v>79</v>
      </c>
      <c r="B46" s="16" t="s">
        <v>80</v>
      </c>
      <c r="C46" s="16"/>
      <c r="D46" s="17" t="n">
        <v>158189.7</v>
      </c>
      <c r="E46" s="17" t="n">
        <v>158189.7</v>
      </c>
      <c r="F46" s="18" t="n">
        <f aca="false">E46/D46*100</f>
        <v>100</v>
      </c>
    </row>
    <row r="47" customFormat="false" ht="49.25" hidden="false" customHeight="true" outlineLevel="0" collapsed="false">
      <c r="A47" s="15" t="s">
        <v>81</v>
      </c>
      <c r="B47" s="16" t="s">
        <v>82</v>
      </c>
      <c r="C47" s="16"/>
      <c r="D47" s="17" t="n">
        <v>285852.7</v>
      </c>
      <c r="E47" s="17" t="n">
        <v>285852.5</v>
      </c>
      <c r="F47" s="18" t="n">
        <f aca="false">E47/D47*100</f>
        <v>99.9999300338951</v>
      </c>
    </row>
    <row r="48" customFormat="false" ht="25.35" hidden="false" customHeight="true" outlineLevel="0" collapsed="false">
      <c r="A48" s="15" t="s">
        <v>83</v>
      </c>
      <c r="B48" s="16" t="s">
        <v>84</v>
      </c>
      <c r="C48" s="16"/>
      <c r="D48" s="17" t="n">
        <v>1384402.2</v>
      </c>
      <c r="E48" s="17" t="n">
        <v>1380485.4</v>
      </c>
      <c r="F48" s="18" t="n">
        <f aca="false">E48/D48*100</f>
        <v>99.7170764392024</v>
      </c>
    </row>
    <row r="49" customFormat="false" ht="13.8" hidden="false" customHeight="true" outlineLevel="0" collapsed="false">
      <c r="A49" s="15" t="s">
        <v>85</v>
      </c>
      <c r="B49" s="16" t="s">
        <v>86</v>
      </c>
      <c r="C49" s="16"/>
      <c r="D49" s="17" t="n">
        <f aca="false">33861.1+11178.7</f>
        <v>45039.8</v>
      </c>
      <c r="E49" s="17" t="n">
        <v>45039.8</v>
      </c>
      <c r="F49" s="18" t="n">
        <f aca="false">E49/D49*100</f>
        <v>100</v>
      </c>
    </row>
    <row r="50" customFormat="false" ht="97" hidden="false" customHeight="true" outlineLevel="0" collapsed="false">
      <c r="A50" s="15" t="s">
        <v>87</v>
      </c>
      <c r="B50" s="25" t="s">
        <v>88</v>
      </c>
      <c r="C50" s="25"/>
      <c r="D50" s="17" t="n">
        <f aca="false">22729.3+41.4+0.4+9.6+0.4</f>
        <v>22781.1</v>
      </c>
      <c r="E50" s="17" t="n">
        <v>22781.1</v>
      </c>
      <c r="F50" s="18" t="n">
        <f aca="false">E50/D50*100</f>
        <v>100</v>
      </c>
    </row>
    <row r="51" customFormat="false" ht="61.15" hidden="false" customHeight="true" outlineLevel="0" collapsed="false">
      <c r="A51" s="15" t="s">
        <v>89</v>
      </c>
      <c r="B51" s="16" t="s">
        <v>90</v>
      </c>
      <c r="C51" s="16"/>
      <c r="D51" s="17" t="n">
        <f aca="false">23667.9+460-460</f>
        <v>23667.9</v>
      </c>
      <c r="E51" s="17" t="n">
        <v>23667.8</v>
      </c>
      <c r="F51" s="18" t="n">
        <f aca="false">E51/D51*100</f>
        <v>99.999577486807</v>
      </c>
    </row>
    <row r="52" customFormat="false" ht="23.85" hidden="false" customHeight="true" outlineLevel="0" collapsed="false">
      <c r="A52" s="26"/>
      <c r="B52" s="12" t="s">
        <v>91</v>
      </c>
      <c r="C52" s="12"/>
      <c r="D52" s="13" t="n">
        <f aca="false">D11+D44</f>
        <v>2796704.2</v>
      </c>
      <c r="E52" s="13" t="n">
        <f aca="false">E11+E44</f>
        <v>2919134.8</v>
      </c>
      <c r="F52" s="14" t="n">
        <f aca="false">E52/D52*100</f>
        <v>104.377674263871</v>
      </c>
    </row>
    <row r="53" customFormat="false" ht="13.8" hidden="false" customHeight="false" outlineLevel="0" collapsed="false">
      <c r="D53" s="27"/>
      <c r="E53" s="28"/>
    </row>
    <row r="54" customFormat="false" ht="13.8" hidden="false" customHeight="false" outlineLevel="0" collapsed="false">
      <c r="D54" s="27"/>
      <c r="E54" s="28"/>
    </row>
    <row r="55" customFormat="false" ht="13.8" hidden="false" customHeight="false" outlineLevel="0" collapsed="false"/>
    <row r="56" s="29" customFormat="true" ht="15" hidden="false" customHeight="false" outlineLevel="0" collapsed="false">
      <c r="A56" s="1"/>
      <c r="B56" s="1"/>
      <c r="C56" s="1"/>
      <c r="D56" s="1"/>
      <c r="E56" s="0"/>
    </row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0">
    <mergeCell ref="C1:F1"/>
    <mergeCell ref="C2:F2"/>
    <mergeCell ref="C3:F3"/>
    <mergeCell ref="C4:F4"/>
    <mergeCell ref="A7:F7"/>
    <mergeCell ref="A8:F8"/>
    <mergeCell ref="E9:F9"/>
    <mergeCell ref="B10:C10"/>
    <mergeCell ref="B11:C11"/>
    <mergeCell ref="B12:C12"/>
    <mergeCell ref="B13:C13"/>
    <mergeCell ref="B14:C17"/>
    <mergeCell ref="D14:D17"/>
    <mergeCell ref="E14:E17"/>
    <mergeCell ref="F14:F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</mergeCells>
  <printOptions headings="false" gridLines="false" gridLinesSet="true" horizontalCentered="false" verticalCentered="false"/>
  <pageMargins left="1.18125" right="0.39375" top="0.7875" bottom="0.511805555555556" header="0.511811023622047" footer="0.511811023622047"/>
  <pageSetup paperSize="9" scale="98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477</TotalTime>
  <Application>LibreOffice/7.2.1.2$Windows_x86 LibreOffice_project/87b77fad49947c1441b67c559c339af8f3517e22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2020-02-17T06:04:33Z</dcterms:created>
  <dc:creator>Kobeleva</dc:creator>
  <dc:description/>
  <dc:language>ru-RU</dc:language>
  <cp:lastModifiedBy/>
  <cp:lastPrinted>2023-04-26T16:38:11Z</cp:lastPrinted>
  <dcterms:modified xsi:type="dcterms:W3CDTF">2023-05-30T15:58:54Z</dcterms:modified>
  <cp:revision>133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